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1470" windowWidth="17430" windowHeight="72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<sst xmlns="http://schemas.openxmlformats.org/spreadsheetml/2006/main" count="7797" uniqueCount="728">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</sst>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0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22" fillId="4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49" fontId="22" fillId="3" borderId="86" xfId="1126" applyNumberFormat="1" applyFont="1" applyFill="1" applyBorder="1" applyAlignment="1" applyProtection="1">
      <alignment horizontal="center" vertical="center" wrapText="1"/>
      <protection/>
    </xf>
    <xf numFmtId="49" fontId="22" fillId="3" borderId="83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80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1">
      <selection activeCell="L8" sqref="L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5" t="str">
        <f>version</f>
        <v>Версия 2.1</v>
      </c>
      <c r="H3" s="196"/>
      <c r="M3" s="28" t="s">
        <v>120</v>
      </c>
      <c r="N3" s="1">
        <f>N2-1</f>
        <v>2019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K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O22" sqref="O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Ноябрь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344.024</v>
      </c>
      <c r="G20" s="48">
        <f t="shared" si="0"/>
        <v>154.861</v>
      </c>
      <c r="H20" s="48">
        <f t="shared" si="0"/>
        <v>61.261</v>
      </c>
      <c r="I20" s="48">
        <f t="shared" si="0"/>
        <v>0</v>
      </c>
      <c r="J20" s="48">
        <f t="shared" si="0"/>
        <v>93.6</v>
      </c>
      <c r="K20" s="48">
        <f t="shared" si="0"/>
        <v>0</v>
      </c>
      <c r="L20" s="48">
        <f t="shared" si="0"/>
        <v>189.163</v>
      </c>
      <c r="M20" s="48">
        <f t="shared" si="0"/>
        <v>176.691</v>
      </c>
      <c r="N20" s="48">
        <f t="shared" si="0"/>
        <v>0</v>
      </c>
      <c r="O20" s="48">
        <f t="shared" si="0"/>
        <v>12.472</v>
      </c>
      <c r="P20" s="48">
        <f t="shared" si="0"/>
        <v>0</v>
      </c>
      <c r="Q20" s="48">
        <f>IF(G20=0,0,T20/G20)</f>
        <v>2.54573</v>
      </c>
      <c r="R20" s="48">
        <f>IF(L20=0,0,U20/L20)</f>
        <v>2.9793013320786828</v>
      </c>
      <c r="S20" s="48">
        <f>SUM(S21:S24)</f>
        <v>957.8078714099998</v>
      </c>
      <c r="T20" s="48">
        <f>SUM(T21:T24)</f>
        <v>394.23429352999995</v>
      </c>
      <c r="U20" s="48">
        <f>SUM(U21:U24)</f>
        <v>563.5735778799999</v>
      </c>
      <c r="V20" s="48">
        <f>SUM(V21:V24)</f>
        <v>0</v>
      </c>
      <c r="W20" s="131">
        <f>SUM(W21:W24)</f>
        <v>957.8078714099998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331.552</v>
      </c>
      <c r="G22" s="48">
        <f>H22+I22+J22+K22</f>
        <v>154.861</v>
      </c>
      <c r="H22" s="56">
        <v>61.261</v>
      </c>
      <c r="I22" s="56">
        <v>0</v>
      </c>
      <c r="J22" s="56">
        <v>93.6</v>
      </c>
      <c r="K22" s="56">
        <v>0</v>
      </c>
      <c r="L22" s="48">
        <f>M22+N22+O22+P22</f>
        <v>176.691</v>
      </c>
      <c r="M22" s="56">
        <v>176.691</v>
      </c>
      <c r="N22" s="56"/>
      <c r="O22" s="56"/>
      <c r="P22" s="56"/>
      <c r="Q22" s="56">
        <v>2.54573</v>
      </c>
      <c r="R22" s="56">
        <v>2.98948</v>
      </c>
      <c r="S22" s="48">
        <f>T22+U22</f>
        <v>922.4485042099999</v>
      </c>
      <c r="T22" s="56">
        <f>G22*Q22</f>
        <v>394.23429352999995</v>
      </c>
      <c r="U22" s="56">
        <f>R22*L22</f>
        <v>528.21421068</v>
      </c>
      <c r="V22" s="56"/>
      <c r="W22" s="57">
        <f>S22-V22</f>
        <v>922.4485042099999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12.472</v>
      </c>
      <c r="G23" s="48">
        <f>H23+I23+J23+K23</f>
        <v>0</v>
      </c>
      <c r="H23" s="56"/>
      <c r="I23" s="56"/>
      <c r="J23" s="56"/>
      <c r="K23" s="56"/>
      <c r="L23" s="48">
        <f>M23+N23+O23+P23</f>
        <v>12.472</v>
      </c>
      <c r="M23" s="56"/>
      <c r="N23" s="56"/>
      <c r="O23" s="56">
        <v>12.472</v>
      </c>
      <c r="P23" s="56"/>
      <c r="Q23" s="56"/>
      <c r="R23" s="56">
        <v>2.8351</v>
      </c>
      <c r="S23" s="48">
        <f>T23+U23</f>
        <v>35.3593672</v>
      </c>
      <c r="T23" s="56"/>
      <c r="U23" s="56">
        <f>O23*R23</f>
        <v>35.3593672</v>
      </c>
      <c r="V23" s="56"/>
      <c r="W23" s="57">
        <f>S23-V23</f>
        <v>35.3593672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2020-12-17T08:38:50Z</cp:lastPrinted>
  <dcterms:created xsi:type="dcterms:W3CDTF">2009-01-25T23:42:29Z</dcterms:created>
  <dcterms:modified xsi:type="dcterms:W3CDTF">2020-12-17T08:39:01Z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